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ADME" sheetId="1" state="visible" r:id="rId1"/>
    <sheet name="Dashboard" sheetId="2" state="visible" r:id="rId2"/>
    <sheet name="Lists" sheetId="3" state="visible" r:id="rId3"/>
    <sheet name="Events" sheetId="4" state="visible" r:id="rId4"/>
    <sheet name="Submissions" sheetId="5" state="visible" r:id="rId5"/>
    <sheet name="Audit" sheetId="6" state="visible" r:id="rId6"/>
    <sheet name="Readiness" sheetId="7" state="visible" r:id="rId7"/>
    <sheet name="TestLog" sheetId="8" state="visible" r:id="rId8"/>
  </sheets>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Arial"/>
      <b val="1"/>
      <color rgb="00FFFFFF"/>
      <sz val="14"/>
    </font>
    <font>
      <name val="Arial"/>
      <b val="1"/>
      <color rgb="00FFFFFF"/>
      <sz val="11"/>
    </font>
    <font>
      <name val="Arial"/>
      <color rgb="0016181D"/>
      <sz val="10"/>
    </font>
    <font>
      <name val="Arial"/>
      <color rgb="000000FF"/>
      <sz val="10"/>
    </font>
    <font>
      <name val="Arial"/>
      <i val="1"/>
      <color rgb="004A6076"/>
      <sz val="9"/>
    </font>
    <font>
      <name val="Arial"/>
      <b val="1"/>
      <color rgb="001F3251"/>
      <sz val="10"/>
    </font>
    <font>
      <name val="Courier New"/>
      <color rgb="004A6076"/>
      <sz val="8"/>
    </font>
    <font>
      <name val="Arial"/>
      <b val="1"/>
      <color rgb="001F3251"/>
      <sz val="11"/>
    </font>
    <font>
      <name val="Arial"/>
      <b val="1"/>
      <color rgb="001F3251"/>
      <sz val="13"/>
    </font>
    <font>
      <name val="Arial"/>
      <b val="1"/>
      <color rgb="001F3251"/>
      <sz val="12"/>
    </font>
    <font>
      <name val="Courier New"/>
      <color rgb="0016181D"/>
      <sz val="9"/>
    </font>
  </fonts>
  <fills count="6">
    <fill>
      <patternFill/>
    </fill>
    <fill>
      <patternFill patternType="gray125"/>
    </fill>
    <fill>
      <patternFill patternType="solid">
        <fgColor rgb="001F3251"/>
      </patternFill>
    </fill>
    <fill>
      <patternFill patternType="solid">
        <fgColor rgb="004A6076"/>
      </patternFill>
    </fill>
    <fill>
      <patternFill patternType="solid">
        <fgColor rgb="00EEF2F7"/>
      </patternFill>
    </fill>
    <fill>
      <patternFill patternType="solid">
        <fgColor rgb="00FFD966"/>
      </patternFill>
    </fill>
  </fills>
  <borders count="3">
    <border>
      <left/>
      <right/>
      <top/>
      <bottom/>
      <diagonal/>
    </border>
    <border>
      <left style="thin">
        <color rgb="00C9D3DF"/>
      </left>
      <right style="thin">
        <color rgb="00C9D3DF"/>
      </right>
      <top style="thin">
        <color rgb="00C9D3DF"/>
      </top>
      <bottom style="thin">
        <color rgb="00C9D3DF"/>
      </bottom>
    </border>
    <border>
      <left style="medium">
        <color rgb="001F3251"/>
      </left>
      <right style="medium">
        <color rgb="001F3251"/>
      </right>
      <top style="medium">
        <color rgb="001F3251"/>
      </top>
      <bottom style="medium">
        <color rgb="001F3251"/>
      </bottom>
    </border>
  </borders>
  <cellStyleXfs count="1">
    <xf numFmtId="0" fontId="0" fillId="0" borderId="0"/>
  </cellStyleXfs>
  <cellXfs count="22">
    <xf numFmtId="0" fontId="0" fillId="0" borderId="0" pivotButton="0" quotePrefix="0" xfId="0"/>
    <xf numFmtId="0" fontId="1" fillId="2" borderId="0" applyAlignment="1" pivotButton="0" quotePrefix="0" xfId="0">
      <alignment horizontal="left" vertical="center" indent="1"/>
    </xf>
    <xf numFmtId="0" fontId="6" fillId="0" borderId="0" pivotButton="0" quotePrefix="0" xfId="0"/>
    <xf numFmtId="0" fontId="3" fillId="0" borderId="0" applyAlignment="1" pivotButton="0" quotePrefix="0" xfId="0">
      <alignment vertical="top" wrapText="1"/>
    </xf>
    <xf numFmtId="0" fontId="6" fillId="0" borderId="1" pivotButton="0" quotePrefix="0" xfId="0"/>
    <xf numFmtId="0" fontId="10" fillId="4" borderId="1" pivotButton="0" quotePrefix="0" xfId="0"/>
    <xf numFmtId="0" fontId="3" fillId="4" borderId="1" pivotButton="0" quotePrefix="0" xfId="0"/>
    <xf numFmtId="0" fontId="2" fillId="3" borderId="1" applyAlignment="1" pivotButton="0" quotePrefix="0" xfId="0">
      <alignment horizontal="center" vertical="center" wrapText="1"/>
    </xf>
    <xf numFmtId="0" fontId="3" fillId="0" borderId="1" pivotButton="0" quotePrefix="0" xfId="0"/>
    <xf numFmtId="0" fontId="3" fillId="0" borderId="0" pivotButton="0" quotePrefix="0" xfId="0"/>
    <xf numFmtId="0" fontId="4" fillId="0" borderId="1" pivotButton="0" quotePrefix="0" xfId="0"/>
    <xf numFmtId="0" fontId="5" fillId="0" borderId="0" pivotButton="0" quotePrefix="0" xfId="0"/>
    <xf numFmtId="0" fontId="0" fillId="0" borderId="1" pivotButton="0" quotePrefix="0" xfId="0"/>
    <xf numFmtId="0" fontId="7" fillId="0" borderId="1" pivotButton="0" quotePrefix="0" xfId="0"/>
    <xf numFmtId="0" fontId="8" fillId="4" borderId="1" pivotButton="0" quotePrefix="0" xfId="0"/>
    <xf numFmtId="0" fontId="6" fillId="0" borderId="2" pivotButton="0" quotePrefix="0" xfId="0"/>
    <xf numFmtId="0" fontId="9" fillId="0" borderId="2" applyAlignment="1" pivotButton="0" quotePrefix="0" xfId="0">
      <alignment horizontal="left" vertical="center" indent="1"/>
    </xf>
    <xf numFmtId="0" fontId="5" fillId="0" borderId="0" applyAlignment="1" pivotButton="0" quotePrefix="0" xfId="0">
      <alignment vertical="top" wrapText="1"/>
    </xf>
    <xf numFmtId="0" fontId="6" fillId="0" borderId="1" applyAlignment="1" pivotButton="0" quotePrefix="0" xfId="0">
      <alignment vertical="top" wrapText="1"/>
    </xf>
    <xf numFmtId="0" fontId="3" fillId="0" borderId="1" applyAlignment="1" pivotButton="0" quotePrefix="0" xfId="0">
      <alignment vertical="top" wrapText="1"/>
    </xf>
    <xf numFmtId="0" fontId="11" fillId="0" borderId="1" applyAlignment="1" pivotButton="0" quotePrefix="0" xfId="0">
      <alignment vertical="top" wrapText="1"/>
    </xf>
    <xf numFmtId="0" fontId="4" fillId="5" borderId="1" applyAlignment="1" pivotButton="0" quotePrefix="0" xfId="0">
      <alignment vertical="top" wrapText="1"/>
    </xf>
  </cellXfs>
  <cellStyles count="1">
    <cellStyle name="Normal" xfId="0" builtinId="0" hidden="0"/>
  </cellStyles>
  <dxfs count="4">
    <dxf>
      <font>
        <name val="Arial"/>
        <b val="1"/>
        <color rgb="00C0392B"/>
        <sz val="10"/>
      </font>
      <fill>
        <patternFill patternType="solid">
          <fgColor rgb="00FDE7E4"/>
        </patternFill>
      </fill>
    </dxf>
    <dxf>
      <font>
        <name val="Arial"/>
        <b val="1"/>
        <color rgb="001A7F4B"/>
        <sz val="10"/>
      </font>
      <fill>
        <patternFill patternType="solid">
          <fgColor rgb="00E6F4EC"/>
        </patternFill>
      </fill>
    </dxf>
    <dxf>
      <font>
        <name val="Arial"/>
        <b val="1"/>
        <color rgb="001A7F4B"/>
        <sz val="13"/>
      </font>
      <fill>
        <patternFill patternType="solid">
          <fgColor rgb="00E6F4EC"/>
        </patternFill>
      </fill>
    </dxf>
    <dxf>
      <font>
        <name val="Arial"/>
        <b val="1"/>
        <color rgb="00C0392B"/>
        <sz val="13"/>
      </font>
      <fill>
        <patternFill patternType="solid">
          <fgColor rgb="00FDE7E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styles" Target="styles.xml" Id="rId9" /><Relationship Type="http://schemas.openxmlformats.org/officeDocument/2006/relationships/theme" Target="theme/theme1.xml" Id="rId10" /></Relationships>
</file>

<file path=xl/charts/chart1.xml><?xml version="1.0" encoding="utf-8"?>
<chartSpace xmlns:a="http://schemas.openxmlformats.org/drawingml/2006/main" xmlns="http://schemas.openxmlformats.org/drawingml/2006/chart">
  <chart>
    <title>
      <tx>
        <rich>
          <a:bodyPr/>
          <a:p>
            <a:pPr>
              <a:defRPr/>
            </a:pPr>
            <a:r>
              <a:t>Best total by event (out of 30)</a:t>
            </a:r>
          </a:p>
        </rich>
      </tx>
    </title>
    <plotArea>
      <barChart>
        <barDir val="col"/>
        <grouping val="clustered"/>
        <ser>
          <idx val="0"/>
          <order val="0"/>
          <tx>
            <strRef>
              <f>'Dashboard'!B14</f>
            </strRef>
          </tx>
          <spPr>
            <a:ln>
              <a:prstDash val="solid"/>
            </a:ln>
          </spPr>
          <cat>
            <numRef>
              <f>'Dashboard'!$A$15:$A$18</f>
            </numRef>
          </cat>
          <val>
            <numRef>
              <f>'Dashboard'!$B$15:$B$18</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title>
          <tx>
            <rich>
              <a:bodyPr/>
              <a:p>
                <a:pPr>
                  <a:defRPr/>
                </a:pPr>
                <a:r>
                  <a:t>Points</a:t>
                </a:r>
              </a:p>
            </rich>
          </tx>
        </title>
        <majorTickMark val="none"/>
        <minorTickMark val="none"/>
        <crossAx val="10"/>
      </valAx>
    </plotArea>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5</col>
      <colOff>0</colOff>
      <row>12</row>
      <rowOff>0</rowOff>
    </from>
    <ext cx="6120000" cy="270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F15"/>
  <sheetViews>
    <sheetView showGridLines="0" workbookViewId="0">
      <selection activeCell="A1" sqref="A1"/>
    </sheetView>
  </sheetViews>
  <sheetFormatPr baseColWidth="8" defaultRowHeight="15"/>
  <cols>
    <col width="22" customWidth="1" min="1" max="1"/>
    <col width="96" customWidth="1" min="2" max="2"/>
  </cols>
  <sheetData>
    <row r="1" ht="24" customHeight="1">
      <c r="A1" s="1" t="inlineStr">
        <is>
          <t>Battle of the Minds — Tournament Operations Workbook</t>
        </is>
      </c>
    </row>
    <row r="3" ht="30" customHeight="1">
      <c r="A3" s="2" t="inlineStr">
        <is>
          <t>Purpose</t>
        </is>
      </c>
      <c r="B3" s="3" t="inlineStr">
        <is>
          <t>Tracks every event, every attempt and every judged score for this tournament, and audits its own data before declaring itself ready.</t>
        </is>
      </c>
    </row>
    <row r="5" ht="30" customHeight="1">
      <c r="A5" s="2" t="inlineStr">
        <is>
          <t>Sheets</t>
        </is>
      </c>
      <c r="B5" s="3" t="inlineStr">
        <is>
          <t>README, Dashboard, Events, Submissions, Audit, Readiness, TestLog, Lists.</t>
        </is>
      </c>
    </row>
    <row r="7" ht="30" customHeight="1">
      <c r="A7" s="2" t="inlineStr">
        <is>
          <t>Colour legend</t>
        </is>
      </c>
      <c r="B7" s="3" t="inlineStr">
        <is>
          <t>Blue text marks a cell a human may edit. Black text is a formula and should not be typed over. Yellow fill marks a cell awaiting a human entry.</t>
        </is>
      </c>
    </row>
    <row r="9" ht="30" customHeight="1">
      <c r="A9" s="2" t="inlineStr">
        <is>
          <t>How the gate works</t>
        </is>
      </c>
      <c r="B9" s="3" t="inlineStr">
        <is>
          <t>Audit runs seven integrity checks over Events and Submissions. Each returns a count of violations. Readiness!B5 is a formula that reads Submission Ready only when that total is zero. It is never typed.</t>
        </is>
      </c>
    </row>
    <row r="11" ht="30" customHeight="1">
      <c r="A11" s="2" t="inlineStr">
        <is>
          <t>Data validation</t>
        </is>
      </c>
      <c r="B11" s="3" t="inlineStr">
        <is>
          <t>Submissions column B accepts only an event key listed on Lists. Column D accepts only judged, failed or draft. Columns E to G accept only whole numbers 0 to 10.</t>
        </is>
      </c>
    </row>
    <row r="13" ht="30" customHeight="1">
      <c r="A13" s="2" t="inlineStr">
        <is>
          <t>Conditional formatting</t>
        </is>
      </c>
      <c r="B13" s="3" t="inlineStr">
        <is>
          <t>Totals on Submissions and Dashboard use a red-amber-green scale. A failed status turns red. Audit counts turn green at zero and red above zero. The gate cell turns green or red with its own state.</t>
        </is>
      </c>
    </row>
    <row r="15" ht="30" customHeight="1">
      <c r="A15" s="2" t="inlineStr">
        <is>
          <t>To run the tests</t>
        </is>
      </c>
      <c r="B15" s="3" t="inlineStr">
        <is>
          <t>Open TestLog. For each row, type the value shown into the cell named, look at the cells named in Expected result, and write down what you actually see in the yellow columns.</t>
        </is>
      </c>
    </row>
  </sheetData>
  <mergeCells count="1">
    <mergeCell ref="A1:F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8"/>
  <sheetViews>
    <sheetView showGridLines="0" workbookViewId="0">
      <pane ySplit="14" topLeftCell="A15" activePane="bottomLeft" state="frozen"/>
      <selection pane="bottomLeft" activeCell="A1" sqref="A1"/>
    </sheetView>
  </sheetViews>
  <sheetFormatPr baseColWidth="8" defaultRowHeight="15"/>
  <cols>
    <col width="40" customWidth="1" min="1" max="1"/>
    <col width="14" customWidth="1" min="2" max="2"/>
    <col width="15" customWidth="1" min="3" max="3"/>
    <col width="14" customWidth="1" min="4" max="4"/>
    <col width="14" customWidth="1" min="5" max="5"/>
    <col width="14" customWidth="1" min="6" max="6"/>
    <col width="14" customWidth="1" min="7" max="7"/>
  </cols>
  <sheetData>
    <row r="1" ht="24" customHeight="1">
      <c r="A1" s="1" t="inlineStr">
        <is>
          <t>Dashboard</t>
        </is>
      </c>
    </row>
    <row r="3">
      <c r="A3" s="4" t="inlineStr">
        <is>
          <t>Total points (sum of best per event)</t>
        </is>
      </c>
      <c r="B3" s="5">
        <f>SUM(Events!F4:F7)</f>
        <v/>
      </c>
    </row>
    <row r="4">
      <c r="A4" s="4" t="inlineStr">
        <is>
          <t>Leader total</t>
        </is>
      </c>
      <c r="B4" s="6" t="n">
        <v>107</v>
      </c>
    </row>
    <row r="5">
      <c r="A5" s="4" t="inlineStr">
        <is>
          <t>Gap to leader</t>
        </is>
      </c>
      <c r="B5" s="6">
        <f>B4-B3</f>
        <v/>
      </c>
    </row>
    <row r="6">
      <c r="A6" s="4" t="inlineStr">
        <is>
          <t>Attempts remaining across all events</t>
        </is>
      </c>
      <c r="B6" s="6">
        <f>SUM(Events!E4:E7)</f>
        <v/>
      </c>
    </row>
    <row r="7">
      <c r="A7" s="4" t="inlineStr">
        <is>
          <t>Judged submissions</t>
        </is>
      </c>
      <c r="B7" s="6">
        <f>COUNTIF(Submissions!D4:D21,"judged")</f>
        <v/>
      </c>
    </row>
    <row r="8">
      <c r="A8" s="4" t="inlineStr">
        <is>
          <t>Failed submissions</t>
        </is>
      </c>
      <c r="B8" s="6">
        <f>COUNTIF(Submissions!D4:D21,"failed")</f>
        <v/>
      </c>
    </row>
    <row r="9">
      <c r="A9" s="4" t="inlineStr">
        <is>
          <t>Mean total of judged submissions</t>
        </is>
      </c>
      <c r="B9" s="6">
        <f>IFERROR(ROUND(AVERAGE(IF(Submissions!D4:D21="judged",Submissions!H4:H21)),2),0)</f>
        <v/>
      </c>
    </row>
    <row r="10">
      <c r="A10" s="4" t="inlineStr">
        <is>
          <t>Readiness</t>
        </is>
      </c>
      <c r="B10" s="6">
        <f>Readiness!B5</f>
        <v/>
      </c>
    </row>
    <row r="13">
      <c r="A13" s="2" t="inlineStr">
        <is>
          <t>Best total by event</t>
        </is>
      </c>
    </row>
    <row r="14">
      <c r="A14" s="7" t="inlineStr">
        <is>
          <t>Event</t>
        </is>
      </c>
      <c r="B14" s="7" t="inlineStr">
        <is>
          <t>Best total</t>
        </is>
      </c>
      <c r="C14" s="7" t="inlineStr">
        <is>
          <t>Attempts used</t>
        </is>
      </c>
      <c r="D14" s="7" t="inlineStr">
        <is>
          <t>Attempts left</t>
        </is>
      </c>
    </row>
    <row r="15">
      <c r="A15" s="8">
        <f>Events!B4</f>
        <v/>
      </c>
      <c r="B15" s="8">
        <f>Events!F4</f>
        <v/>
      </c>
      <c r="C15" s="8">
        <f>Events!D4</f>
        <v/>
      </c>
      <c r="D15" s="8">
        <f>Events!E4</f>
        <v/>
      </c>
    </row>
    <row r="16">
      <c r="A16" s="8">
        <f>Events!B5</f>
        <v/>
      </c>
      <c r="B16" s="8">
        <f>Events!F5</f>
        <v/>
      </c>
      <c r="C16" s="8">
        <f>Events!D5</f>
        <v/>
      </c>
      <c r="D16" s="8">
        <f>Events!E5</f>
        <v/>
      </c>
    </row>
    <row r="17">
      <c r="A17" s="8">
        <f>Events!B6</f>
        <v/>
      </c>
      <c r="B17" s="8">
        <f>Events!F6</f>
        <v/>
      </c>
      <c r="C17" s="8">
        <f>Events!D6</f>
        <v/>
      </c>
      <c r="D17" s="8">
        <f>Events!E6</f>
        <v/>
      </c>
    </row>
    <row r="18">
      <c r="A18" s="8">
        <f>Events!B7</f>
        <v/>
      </c>
      <c r="B18" s="8">
        <f>Events!F7</f>
        <v/>
      </c>
      <c r="C18" s="8">
        <f>Events!D7</f>
        <v/>
      </c>
      <c r="D18" s="8">
        <f>Events!E7</f>
        <v/>
      </c>
    </row>
  </sheetData>
  <mergeCells count="1">
    <mergeCell ref="A1:G1"/>
  </mergeCells>
  <conditionalFormatting sqref="B15:B18">
    <cfRule type="colorScale" priority="1">
      <colorScale>
        <cfvo type="num" val="0"/>
        <cfvo type="num" val="15"/>
        <cfvo type="num" val="30"/>
        <color rgb="00F8C9C1"/>
        <color rgb="00FFF2CC"/>
        <color rgb="00C6E7D0"/>
      </colorScale>
    </cfRule>
  </conditionalFormatting>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D7"/>
  <sheetViews>
    <sheetView showGridLines="0" workbookViewId="0">
      <pane ySplit="3" topLeftCell="A4" activePane="bottomLeft" state="frozen"/>
      <selection pane="bottomLeft" activeCell="A1" sqref="A1"/>
    </sheetView>
  </sheetViews>
  <sheetFormatPr baseColWidth="8" defaultRowHeight="15"/>
  <cols>
    <col width="16" customWidth="1" min="1" max="1"/>
    <col width="14" customWidth="1" min="2" max="2"/>
    <col width="40" customWidth="1" min="3" max="3"/>
    <col width="16" customWidth="1" min="4" max="4"/>
  </cols>
  <sheetData>
    <row r="1" ht="24" customHeight="1">
      <c r="A1" s="1" t="inlineStr">
        <is>
          <t>Validation source lists</t>
        </is>
      </c>
    </row>
    <row r="3">
      <c r="A3" s="7" t="inlineStr">
        <is>
          <t>Status</t>
        </is>
      </c>
      <c r="B3" s="7" t="inlineStr">
        <is>
          <t>Axis</t>
        </is>
      </c>
      <c r="C3" s="7" t="inlineStr">
        <is>
          <t>Event key</t>
        </is>
      </c>
      <c r="D3" s="7" t="inlineStr">
        <is>
          <t>Check severity</t>
        </is>
      </c>
    </row>
    <row r="4">
      <c r="A4" s="9" t="inlineStr">
        <is>
          <t>judged</t>
        </is>
      </c>
      <c r="B4" s="9" t="inlineStr">
        <is>
          <t>correctness</t>
        </is>
      </c>
      <c r="C4" s="9" t="inlineStr">
        <is>
          <t>b822a577</t>
        </is>
      </c>
      <c r="D4" s="9" t="inlineStr">
        <is>
          <t>blocking</t>
        </is>
      </c>
    </row>
    <row r="5">
      <c r="A5" s="9" t="inlineStr">
        <is>
          <t>failed</t>
        </is>
      </c>
      <c r="B5" s="9" t="inlineStr">
        <is>
          <t>clarity</t>
        </is>
      </c>
      <c r="C5" s="9" t="inlineStr">
        <is>
          <t>d40b9a11</t>
        </is>
      </c>
      <c r="D5" s="9" t="inlineStr">
        <is>
          <t>advisory</t>
        </is>
      </c>
    </row>
    <row r="6">
      <c r="A6" s="9" t="inlineStr">
        <is>
          <t>draft</t>
        </is>
      </c>
      <c r="B6" s="9" t="inlineStr">
        <is>
          <t>creativity</t>
        </is>
      </c>
      <c r="C6" s="9" t="inlineStr">
        <is>
          <t>ad5d7ab7</t>
        </is>
      </c>
    </row>
    <row r="7">
      <c r="C7" s="9" t="inlineStr">
        <is>
          <t>515e63e9</t>
        </is>
      </c>
    </row>
  </sheetData>
  <mergeCells count="1">
    <mergeCell ref="A1:D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9"/>
  <sheetViews>
    <sheetView showGridLines="0" workbookViewId="0">
      <pane ySplit="3" topLeftCell="A4" activePane="bottomLeft" state="frozen"/>
      <selection pane="bottomLeft" activeCell="A1" sqref="A1"/>
    </sheetView>
  </sheetViews>
  <sheetFormatPr baseColWidth="8" defaultRowHeight="15"/>
  <cols>
    <col width="14" customWidth="1" min="1" max="1"/>
    <col width="44" customWidth="1" min="2" max="2"/>
    <col width="14" customWidth="1" min="3" max="3"/>
    <col width="15" customWidth="1" min="4" max="4"/>
    <col width="14" customWidth="1" min="5" max="5"/>
    <col width="12" customWidth="1" min="6" max="6"/>
  </cols>
  <sheetData>
    <row r="1" ht="24" customHeight="1">
      <c r="A1" s="1" t="inlineStr">
        <is>
          <t>Events — one row per tournament event</t>
        </is>
      </c>
    </row>
    <row r="3">
      <c r="A3" s="7" t="inlineStr">
        <is>
          <t>Event key</t>
        </is>
      </c>
      <c r="B3" s="7" t="inlineStr">
        <is>
          <t>Title</t>
        </is>
      </c>
      <c r="C3" s="7" t="inlineStr">
        <is>
          <t>Attempts max</t>
        </is>
      </c>
      <c r="D3" s="7" t="inlineStr">
        <is>
          <t>Attempts used</t>
        </is>
      </c>
      <c r="E3" s="7" t="inlineStr">
        <is>
          <t>Attempts left</t>
        </is>
      </c>
      <c r="F3" s="7" t="inlineStr">
        <is>
          <t>Best total</t>
        </is>
      </c>
    </row>
    <row r="4">
      <c r="A4" s="8" t="inlineStr">
        <is>
          <t>b822a577</t>
        </is>
      </c>
      <c r="B4" s="8" t="inlineStr">
        <is>
          <t>Calm before the Storm</t>
        </is>
      </c>
      <c r="C4" s="10" t="n">
        <v>8</v>
      </c>
      <c r="D4" s="10" t="n">
        <v>8</v>
      </c>
      <c r="E4" s="8">
        <f>C4-D4</f>
        <v/>
      </c>
      <c r="F4" s="8">
        <f>SUMPRODUCT(MAX((Submissions!$B$4:$B$21=A4)*(Submissions!$D$4:$D$21="judged")*Submissions!$H$4:$H$21))</f>
        <v/>
      </c>
    </row>
    <row r="5">
      <c r="A5" s="8" t="inlineStr">
        <is>
          <t>d40b9a11</t>
        </is>
      </c>
      <c r="B5" s="8" t="inlineStr">
        <is>
          <t>Cross Word Puzzle</t>
        </is>
      </c>
      <c r="C5" s="10" t="n">
        <v>8</v>
      </c>
      <c r="D5" s="10" t="n">
        <v>3</v>
      </c>
      <c r="E5" s="8">
        <f>C5-D5</f>
        <v/>
      </c>
      <c r="F5" s="8">
        <f>SUMPRODUCT(MAX((Submissions!$B$4:$B$21=A5)*(Submissions!$D$4:$D$21="judged")*Submissions!$H$4:$H$21))</f>
        <v/>
      </c>
    </row>
    <row r="6">
      <c r="A6" s="8" t="inlineStr">
        <is>
          <t>ad5d7ab7</t>
        </is>
      </c>
      <c r="B6" s="8" t="inlineStr">
        <is>
          <t>Mindsheets Masterpiece and Debugging</t>
        </is>
      </c>
      <c r="C6" s="10" t="n">
        <v>8</v>
      </c>
      <c r="D6" s="10" t="n">
        <v>2</v>
      </c>
      <c r="E6" s="8">
        <f>C6-D6</f>
        <v/>
      </c>
      <c r="F6" s="8">
        <f>SUMPRODUCT(MAX((Submissions!$B$4:$B$21=A6)*(Submissions!$D$4:$D$21="judged")*Submissions!$H$4:$H$21))</f>
        <v/>
      </c>
    </row>
    <row r="7">
      <c r="A7" s="8" t="inlineStr">
        <is>
          <t>515e63e9</t>
        </is>
      </c>
      <c r="B7" s="8" t="inlineStr">
        <is>
          <t>Research Quest</t>
        </is>
      </c>
      <c r="C7" s="10" t="n">
        <v>8</v>
      </c>
      <c r="D7" s="10" t="n">
        <v>2</v>
      </c>
      <c r="E7" s="8">
        <f>C7-D7</f>
        <v/>
      </c>
      <c r="F7" s="8">
        <f>SUMPRODUCT(MAX((Submissions!$B$4:$B$21=A7)*(Submissions!$D$4:$D$21="judged")*Submissions!$H$4:$H$21))</f>
        <v/>
      </c>
    </row>
    <row r="9">
      <c r="A9" s="11" t="inlineStr">
        <is>
          <t>Blue cells are the only ones a human edits. Attempts left and Best total are formulas.</t>
        </is>
      </c>
    </row>
  </sheetData>
  <mergeCells count="1">
    <mergeCell ref="A1:F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I23"/>
  <sheetViews>
    <sheetView showGridLines="0" workbookViewId="0">
      <pane ySplit="3" topLeftCell="A4" activePane="bottomLeft" state="frozen"/>
      <selection pane="bottomLeft" activeCell="A1" sqref="A1"/>
    </sheetView>
  </sheetViews>
  <sheetFormatPr baseColWidth="8" defaultRowHeight="15"/>
  <cols>
    <col width="16" customWidth="1" min="1" max="1"/>
    <col width="14" customWidth="1" min="2" max="2"/>
    <col width="9" customWidth="1" min="3" max="3"/>
    <col width="12" customWidth="1" min="4" max="4"/>
    <col width="13" customWidth="1" min="5" max="5"/>
    <col width="11" customWidth="1" min="6" max="6"/>
    <col width="13" customWidth="1" min="7" max="7"/>
    <col width="10" customWidth="1" min="8" max="8"/>
    <col width="11" customWidth="1" min="9" max="9"/>
  </cols>
  <sheetData>
    <row r="1" ht="24" customHeight="1">
      <c r="A1" s="1" t="inlineStr">
        <is>
          <t>Submissions — one row per attempt sent to the Gamemaster</t>
        </is>
      </c>
    </row>
    <row r="3">
      <c r="A3" s="7" t="inlineStr">
        <is>
          <t>Submission id</t>
        </is>
      </c>
      <c r="B3" s="7" t="inlineStr">
        <is>
          <t>Event key</t>
        </is>
      </c>
      <c r="C3" s="7" t="inlineStr">
        <is>
          <t>Attempt</t>
        </is>
      </c>
      <c r="D3" s="7" t="inlineStr">
        <is>
          <t>Status</t>
        </is>
      </c>
      <c r="E3" s="7" t="inlineStr">
        <is>
          <t>Correctness</t>
        </is>
      </c>
      <c r="F3" s="7" t="inlineStr">
        <is>
          <t>Clarity</t>
        </is>
      </c>
      <c r="G3" s="7" t="inlineStr">
        <is>
          <t>Creativity</t>
        </is>
      </c>
      <c r="H3" s="7" t="inlineStr">
        <is>
          <t>Total</t>
        </is>
      </c>
      <c r="I3" s="7" t="inlineStr">
        <is>
          <t>Axis sum</t>
        </is>
      </c>
    </row>
    <row r="4">
      <c r="A4" s="8" t="inlineStr">
        <is>
          <t>8727f7e5</t>
        </is>
      </c>
      <c r="B4" s="10" t="inlineStr">
        <is>
          <t>b822a577</t>
        </is>
      </c>
      <c r="C4" s="10" t="n">
        <v>1</v>
      </c>
      <c r="D4" s="10" t="inlineStr">
        <is>
          <t>failed</t>
        </is>
      </c>
      <c r="E4" s="10" t="n"/>
      <c r="F4" s="10" t="n"/>
      <c r="G4" s="10" t="n"/>
      <c r="H4" s="10" t="n"/>
      <c r="I4" s="8">
        <f>IF(D4="judged",E4+F4+G4,"")</f>
        <v/>
      </c>
    </row>
    <row r="5">
      <c r="A5" s="8" t="inlineStr">
        <is>
          <t>e962991d</t>
        </is>
      </c>
      <c r="B5" s="10" t="inlineStr">
        <is>
          <t>b822a577</t>
        </is>
      </c>
      <c r="C5" s="10" t="n">
        <v>2</v>
      </c>
      <c r="D5" s="10" t="inlineStr">
        <is>
          <t>failed</t>
        </is>
      </c>
      <c r="E5" s="10" t="n"/>
      <c r="F5" s="10" t="n"/>
      <c r="G5" s="10" t="n"/>
      <c r="H5" s="10" t="n"/>
      <c r="I5" s="8">
        <f>IF(D5="judged",E5+F5+G5,"")</f>
        <v/>
      </c>
    </row>
    <row r="6">
      <c r="A6" s="8" t="inlineStr">
        <is>
          <t>6fc7dbe7</t>
        </is>
      </c>
      <c r="B6" s="10" t="inlineStr">
        <is>
          <t>b822a577</t>
        </is>
      </c>
      <c r="C6" s="10" t="n">
        <v>3</v>
      </c>
      <c r="D6" s="10" t="inlineStr">
        <is>
          <t>judged</t>
        </is>
      </c>
      <c r="E6" s="10" t="n">
        <v>7</v>
      </c>
      <c r="F6" s="10" t="n">
        <v>6</v>
      </c>
      <c r="G6" s="10" t="n">
        <v>7</v>
      </c>
      <c r="H6" s="10" t="n">
        <v>20</v>
      </c>
      <c r="I6" s="8">
        <f>IF(D6="judged",E6+F6+G6,"")</f>
        <v/>
      </c>
    </row>
    <row r="7">
      <c r="A7" s="8" t="inlineStr">
        <is>
          <t>f3754ffd</t>
        </is>
      </c>
      <c r="B7" s="10" t="inlineStr">
        <is>
          <t>b822a577</t>
        </is>
      </c>
      <c r="C7" s="10" t="n">
        <v>4</v>
      </c>
      <c r="D7" s="10" t="inlineStr">
        <is>
          <t>judged</t>
        </is>
      </c>
      <c r="E7" s="10" t="n">
        <v>6</v>
      </c>
      <c r="F7" s="10" t="n">
        <v>7</v>
      </c>
      <c r="G7" s="10" t="n">
        <v>7</v>
      </c>
      <c r="H7" s="10" t="n">
        <v>20</v>
      </c>
      <c r="I7" s="8">
        <f>IF(D7="judged",E7+F7+G7,"")</f>
        <v/>
      </c>
    </row>
    <row r="8">
      <c r="A8" s="8" t="n"/>
      <c r="B8" s="10" t="inlineStr">
        <is>
          <t>b822a577</t>
        </is>
      </c>
      <c r="C8" s="10" t="n">
        <v>5</v>
      </c>
      <c r="D8" s="10" t="inlineStr">
        <is>
          <t>judged</t>
        </is>
      </c>
      <c r="E8" s="10" t="n">
        <v>5</v>
      </c>
      <c r="F8" s="10" t="n">
        <v>7</v>
      </c>
      <c r="G8" s="10" t="n">
        <v>6</v>
      </c>
      <c r="H8" s="10" t="n">
        <v>18</v>
      </c>
      <c r="I8" s="8">
        <f>IF(D8="judged",E8+F8+G8,"")</f>
        <v/>
      </c>
    </row>
    <row r="9">
      <c r="A9" s="8" t="n"/>
      <c r="B9" s="10" t="inlineStr">
        <is>
          <t>b822a577</t>
        </is>
      </c>
      <c r="C9" s="10" t="n">
        <v>6</v>
      </c>
      <c r="D9" s="10" t="inlineStr">
        <is>
          <t>judged</t>
        </is>
      </c>
      <c r="E9" s="10" t="n">
        <v>7</v>
      </c>
      <c r="F9" s="10" t="n">
        <v>6</v>
      </c>
      <c r="G9" s="10" t="n">
        <v>7</v>
      </c>
      <c r="H9" s="10" t="n">
        <v>20</v>
      </c>
      <c r="I9" s="8">
        <f>IF(D9="judged",E9+F9+G9,"")</f>
        <v/>
      </c>
    </row>
    <row r="10">
      <c r="A10" s="8" t="n"/>
      <c r="B10" s="10" t="inlineStr">
        <is>
          <t>b822a577</t>
        </is>
      </c>
      <c r="C10" s="10" t="n">
        <v>7</v>
      </c>
      <c r="D10" s="10" t="inlineStr">
        <is>
          <t>judged</t>
        </is>
      </c>
      <c r="E10" s="10" t="n">
        <v>8</v>
      </c>
      <c r="F10" s="10" t="n">
        <v>9</v>
      </c>
      <c r="G10" s="10" t="n">
        <v>8</v>
      </c>
      <c r="H10" s="10" t="n">
        <v>25</v>
      </c>
      <c r="I10" s="8">
        <f>IF(D10="judged",E10+F10+G10,"")</f>
        <v/>
      </c>
    </row>
    <row r="11">
      <c r="A11" s="8" t="n"/>
      <c r="B11" s="10" t="inlineStr">
        <is>
          <t>b822a577</t>
        </is>
      </c>
      <c r="C11" s="10" t="n">
        <v>8</v>
      </c>
      <c r="D11" s="10" t="inlineStr">
        <is>
          <t>judged</t>
        </is>
      </c>
      <c r="E11" s="10" t="n">
        <v>9</v>
      </c>
      <c r="F11" s="10" t="n">
        <v>10</v>
      </c>
      <c r="G11" s="10" t="n">
        <v>9</v>
      </c>
      <c r="H11" s="10" t="n">
        <v>28</v>
      </c>
      <c r="I11" s="8">
        <f>IF(D11="judged",E11+F11+G11,"")</f>
        <v/>
      </c>
    </row>
    <row r="12">
      <c r="A12" s="8" t="inlineStr">
        <is>
          <t>dac896e1</t>
        </is>
      </c>
      <c r="B12" s="10" t="inlineStr">
        <is>
          <t>d40b9a11</t>
        </is>
      </c>
      <c r="C12" s="10" t="n">
        <v>1</v>
      </c>
      <c r="D12" s="10" t="inlineStr">
        <is>
          <t>judged</t>
        </is>
      </c>
      <c r="E12" s="10" t="n">
        <v>8</v>
      </c>
      <c r="F12" s="10" t="n">
        <v>9</v>
      </c>
      <c r="G12" s="10" t="n">
        <v>7</v>
      </c>
      <c r="H12" s="10" t="n">
        <v>24</v>
      </c>
      <c r="I12" s="8">
        <f>IF(D12="judged",E12+F12+G12,"")</f>
        <v/>
      </c>
    </row>
    <row r="13">
      <c r="A13" s="8" t="inlineStr">
        <is>
          <t>e728fe36</t>
        </is>
      </c>
      <c r="B13" s="10" t="inlineStr">
        <is>
          <t>d40b9a11</t>
        </is>
      </c>
      <c r="C13" s="10" t="n">
        <v>2</v>
      </c>
      <c r="D13" s="10" t="inlineStr">
        <is>
          <t>failed</t>
        </is>
      </c>
      <c r="E13" s="10" t="n"/>
      <c r="F13" s="10" t="n"/>
      <c r="G13" s="10" t="n"/>
      <c r="H13" s="10" t="n"/>
      <c r="I13" s="8">
        <f>IF(D13="judged",E13+F13+G13,"")</f>
        <v/>
      </c>
    </row>
    <row r="14">
      <c r="A14" s="8" t="inlineStr">
        <is>
          <t>6a8da054</t>
        </is>
      </c>
      <c r="B14" s="10" t="inlineStr">
        <is>
          <t>d40b9a11</t>
        </is>
      </c>
      <c r="C14" s="10" t="n">
        <v>3</v>
      </c>
      <c r="D14" s="10" t="inlineStr">
        <is>
          <t>judged</t>
        </is>
      </c>
      <c r="E14" s="10" t="n">
        <v>9</v>
      </c>
      <c r="F14" s="10" t="n">
        <v>9</v>
      </c>
      <c r="G14" s="10" t="n">
        <v>7</v>
      </c>
      <c r="H14" s="10" t="n">
        <v>25</v>
      </c>
      <c r="I14" s="8">
        <f>IF(D14="judged",E14+F14+G14,"")</f>
        <v/>
      </c>
    </row>
    <row r="15">
      <c r="A15" s="8" t="inlineStr">
        <is>
          <t>5c193602</t>
        </is>
      </c>
      <c r="B15" s="10" t="inlineStr">
        <is>
          <t>ad5d7ab7</t>
        </is>
      </c>
      <c r="C15" s="10" t="n">
        <v>1</v>
      </c>
      <c r="D15" s="10" t="inlineStr">
        <is>
          <t>judged</t>
        </is>
      </c>
      <c r="E15" s="10" t="n">
        <v>3</v>
      </c>
      <c r="F15" s="10" t="n">
        <v>7</v>
      </c>
      <c r="G15" s="10" t="n">
        <v>5</v>
      </c>
      <c r="H15" s="10" t="n">
        <v>15</v>
      </c>
      <c r="I15" s="8">
        <f>IF(D15="judged",E15+F15+G15,"")</f>
        <v/>
      </c>
    </row>
    <row r="16">
      <c r="A16" s="8" t="inlineStr">
        <is>
          <t>b0b08c54</t>
        </is>
      </c>
      <c r="B16" s="10" t="inlineStr">
        <is>
          <t>ad5d7ab7</t>
        </is>
      </c>
      <c r="C16" s="10" t="n">
        <v>2</v>
      </c>
      <c r="D16" s="10" t="inlineStr">
        <is>
          <t>judged</t>
        </is>
      </c>
      <c r="E16" s="10" t="n">
        <v>3</v>
      </c>
      <c r="F16" s="10" t="n">
        <v>5</v>
      </c>
      <c r="G16" s="10" t="n">
        <v>4</v>
      </c>
      <c r="H16" s="10" t="n">
        <v>12</v>
      </c>
      <c r="I16" s="8">
        <f>IF(D16="judged",E16+F16+G16,"")</f>
        <v/>
      </c>
    </row>
    <row r="17">
      <c r="A17" s="8" t="inlineStr">
        <is>
          <t>c0778550</t>
        </is>
      </c>
      <c r="B17" s="10" t="inlineStr">
        <is>
          <t>515e63e9</t>
        </is>
      </c>
      <c r="C17" s="10" t="n">
        <v>2</v>
      </c>
      <c r="D17" s="10" t="inlineStr">
        <is>
          <t>judged</t>
        </is>
      </c>
      <c r="E17" s="10" t="n">
        <v>1</v>
      </c>
      <c r="F17" s="10" t="n">
        <v>5</v>
      </c>
      <c r="G17" s="10" t="n">
        <v>3</v>
      </c>
      <c r="H17" s="10" t="n">
        <v>9</v>
      </c>
      <c r="I17" s="8">
        <f>IF(D17="judged",E17+F17+G17,"")</f>
        <v/>
      </c>
    </row>
    <row r="18">
      <c r="A18" s="8" t="inlineStr">
        <is>
          <t>053bea7d</t>
        </is>
      </c>
      <c r="B18" s="10" t="inlineStr">
        <is>
          <t>515e63e9</t>
        </is>
      </c>
      <c r="C18" s="10" t="n">
        <v>1</v>
      </c>
      <c r="D18" s="10" t="inlineStr">
        <is>
          <t>judged</t>
        </is>
      </c>
      <c r="E18" s="10" t="n"/>
      <c r="F18" s="10" t="n"/>
      <c r="G18" s="10" t="n"/>
      <c r="H18" s="10" t="n">
        <v>16</v>
      </c>
      <c r="I18" s="8">
        <f>IF(D18="judged",E18+F18+G18,"")</f>
        <v/>
      </c>
    </row>
    <row r="19">
      <c r="A19" s="12" t="n"/>
      <c r="B19" s="12" t="n"/>
      <c r="C19" s="12" t="n"/>
      <c r="D19" s="12" t="n"/>
      <c r="E19" s="12" t="n"/>
      <c r="F19" s="12" t="n"/>
      <c r="G19" s="12" t="n"/>
      <c r="H19" s="12" t="n"/>
      <c r="I19" s="8">
        <f>IF(D19="judged",E19+F19+G19,"")</f>
        <v/>
      </c>
    </row>
    <row r="20">
      <c r="A20" s="12" t="n"/>
      <c r="B20" s="12" t="n"/>
      <c r="C20" s="12" t="n"/>
      <c r="D20" s="12" t="n"/>
      <c r="E20" s="12" t="n"/>
      <c r="F20" s="12" t="n"/>
      <c r="G20" s="12" t="n"/>
      <c r="H20" s="12" t="n"/>
      <c r="I20" s="8">
        <f>IF(D20="judged",E20+F20+G20,"")</f>
        <v/>
      </c>
    </row>
    <row r="21">
      <c r="A21" s="12" t="n"/>
      <c r="B21" s="12" t="n"/>
      <c r="C21" s="12" t="n"/>
      <c r="D21" s="12" t="n"/>
      <c r="E21" s="12" t="n"/>
      <c r="F21" s="12" t="n"/>
      <c r="G21" s="12" t="n"/>
      <c r="H21" s="12" t="n"/>
      <c r="I21" s="8">
        <f>IF(D21="judged",E21+F21+G21,"")</f>
        <v/>
      </c>
    </row>
    <row r="23">
      <c r="A23" s="11" t="inlineStr">
        <is>
          <t>Axis sum is a formula. If it disagrees with Total, audit check A1 fires.</t>
        </is>
      </c>
    </row>
  </sheetData>
  <mergeCells count="1">
    <mergeCell ref="A1:I1"/>
  </mergeCells>
  <conditionalFormatting sqref="H4:H21">
    <cfRule type="colorScale" priority="1">
      <colorScale>
        <cfvo type="num" val="0"/>
        <cfvo type="num" val="15"/>
        <cfvo type="num" val="30"/>
        <color rgb="00F8C9C1"/>
        <color rgb="00FFF2CC"/>
        <color rgb="00C6E7D0"/>
      </colorScale>
    </cfRule>
  </conditionalFormatting>
  <conditionalFormatting sqref="D4:D21">
    <cfRule type="cellIs" priority="2" operator="equal" dxfId="0">
      <formula>"failed"</formula>
    </cfRule>
  </conditionalFormatting>
  <dataValidations count="3">
    <dataValidation sqref="D4:D21" showDropDown="0" showInputMessage="0" showErrorMessage="1" allowBlank="1" type="list">
      <formula1>=Lists!$A$4:$A$6</formula1>
    </dataValidation>
    <dataValidation sqref="B4:B21" showDropDown="0" showInputMessage="0" showErrorMessage="1" allowBlank="1" type="list">
      <formula1>=Lists!$C$4:$C$7</formula1>
    </dataValidation>
    <dataValidation sqref="E4:G21" showDropDown="0" showInputMessage="0" showErrorMessage="1" allowBlank="1" type="whole" operator="between">
      <formula1>0</formula1>
      <formula2>10</formula2>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13"/>
  <sheetViews>
    <sheetView showGridLines="0" workbookViewId="0">
      <pane ySplit="3" topLeftCell="A4" activePane="bottomLeft" state="frozen"/>
      <selection pane="bottomLeft" activeCell="A1" sqref="A1"/>
    </sheetView>
  </sheetViews>
  <sheetFormatPr baseColWidth="8" defaultRowHeight="15"/>
  <cols>
    <col width="8" customWidth="1" min="1" max="1"/>
    <col width="54" customWidth="1" min="2" max="2"/>
    <col width="12" customWidth="1" min="3" max="3"/>
    <col width="12" customWidth="1" min="4" max="4"/>
    <col width="66" customWidth="1" min="5" max="5"/>
  </cols>
  <sheetData>
    <row r="1" ht="24" customHeight="1">
      <c r="A1" s="1" t="inlineStr">
        <is>
          <t>Audit — formula-based integrity checks over the workbook's own data</t>
        </is>
      </c>
    </row>
    <row r="3">
      <c r="A3" s="7" t="inlineStr">
        <is>
          <t>Check</t>
        </is>
      </c>
      <c r="B3" s="7" t="inlineStr">
        <is>
          <t>What it counts</t>
        </is>
      </c>
      <c r="C3" s="7" t="inlineStr">
        <is>
          <t>Severity</t>
        </is>
      </c>
      <c r="D3" s="7" t="inlineStr">
        <is>
          <t>Violations</t>
        </is>
      </c>
      <c r="E3" s="7" t="inlineStr">
        <is>
          <t>Formula shown to the reader</t>
        </is>
      </c>
    </row>
    <row r="4">
      <c r="A4" s="4" t="inlineStr">
        <is>
          <t>A1</t>
        </is>
      </c>
      <c r="B4" s="8" t="inlineStr">
        <is>
          <t>Judged rows where Correctness + Clarity + Creativity does not equal Total</t>
        </is>
      </c>
      <c r="C4" s="8" t="inlineStr">
        <is>
          <t>blocking</t>
        </is>
      </c>
      <c r="D4" s="8">
        <f>SUMPRODUCT((Submissions!$D$4:$D$21="judged")*(Submissions!$E$4:$E$21&lt;&gt;"")*(Submissions!$F$4:$F$21&lt;&gt;"")*(Submissions!$G$4:$G$21&lt;&gt;"")*(Submissions!$E$4:$E$21+Submissions!$F$4:$F$21+Submissions!$G$4:$G$21&lt;&gt;Submissions!$H$4:$H$21))</f>
        <v/>
      </c>
      <c r="E4" s="13" t="inlineStr">
        <is>
          <t>SUMPRODUCT((Submissions!$D$4:$D$21="judged")*(Submissions!$E$4:$E$21&lt;&gt;"")*(Submissions!$F$4:$F$21&lt;&gt;"")*(Submissions!$G$4:$G$21&lt;&gt;"")*(Submissions!$E$4:$E$21+Submissions!$F$4:$F$21+Submissions!$G$4:$G$21&lt;&gt;Submissions!$H$4:$H$21))</t>
        </is>
      </c>
    </row>
    <row r="5">
      <c r="A5" s="4" t="inlineStr">
        <is>
          <t>A2</t>
        </is>
      </c>
      <c r="B5" s="8" t="inlineStr">
        <is>
          <t>Judged rows with an axis score outside 0-10</t>
        </is>
      </c>
      <c r="C5" s="8" t="inlineStr">
        <is>
          <t>blocking</t>
        </is>
      </c>
      <c r="D5" s="8">
        <f>SUMPRODUCT((Submissions!$D$4:$D$21="judged")*((Submissions!$E$4:$E$21&gt;10)+(Submissions!$F$4:$F$21&gt;10)+(Submissions!$G$4:$G$21&gt;10)+(Submissions!$E$4:$E$21&lt;0)+(Submissions!$F$4:$F$21&lt;0)+(Submissions!$G$4:$G$21&lt;0)&gt;0))</f>
        <v/>
      </c>
      <c r="E5" s="13" t="inlineStr">
        <is>
          <t>SUMPRODUCT((Submissions!$D$4:$D$21="judged")*((Submissions!$E$4:$E$21&gt;10)+(Submissions!$F$4:$F$21&gt;10)+(Submissions!$G$4:$G$21&gt;10)+(Submissions!$E$4:$E$21&lt;0)+(Submissions!$F$4:$F$21&lt;0)+(Submissions!$G$4:$G$21&lt;0)&gt;0))</t>
        </is>
      </c>
    </row>
    <row r="6">
      <c r="A6" s="4" t="inlineStr">
        <is>
          <t>A3</t>
        </is>
      </c>
      <c r="B6" s="8" t="inlineStr">
        <is>
          <t>Submission rows whose Event key is not listed on Events</t>
        </is>
      </c>
      <c r="C6" s="8" t="inlineStr">
        <is>
          <t>blocking</t>
        </is>
      </c>
      <c r="D6" s="8">
        <f>SUMPRODUCT((Submissions!$A$4:$A$21&lt;&gt;"")*(COUNTIF(Events!$A$4:$A$7,Submissions!$B$4:$B$21)=0))</f>
        <v/>
      </c>
      <c r="E6" s="13" t="inlineStr">
        <is>
          <t>SUMPRODUCT((Submissions!$A$4:$A$21&lt;&gt;"")*(COUNTIF(Events!$A$4:$A$7,Submissions!$B$4:$B$21)=0))</t>
        </is>
      </c>
    </row>
    <row r="7">
      <c r="A7" s="4" t="inlineStr">
        <is>
          <t>A4</t>
        </is>
      </c>
      <c r="B7" s="8" t="inlineStr">
        <is>
          <t>Events where Attempts used exceeds Attempts max</t>
        </is>
      </c>
      <c r="C7" s="8" t="inlineStr">
        <is>
          <t>blocking</t>
        </is>
      </c>
      <c r="D7" s="8">
        <f>SUMPRODUCT((Events!$D$4:$D$7&gt;Events!$C$4:$C$7)*1)</f>
        <v/>
      </c>
      <c r="E7" s="13" t="inlineStr">
        <is>
          <t>SUMPRODUCT((Events!$D$4:$D$7&gt;Events!$C$4:$C$7)*1)</t>
        </is>
      </c>
    </row>
    <row r="8">
      <c r="A8" s="4" t="inlineStr">
        <is>
          <t>A5</t>
        </is>
      </c>
      <c r="B8" s="8" t="inlineStr">
        <is>
          <t>Submission rows with an id but no Status</t>
        </is>
      </c>
      <c r="C8" s="8" t="inlineStr">
        <is>
          <t>blocking</t>
        </is>
      </c>
      <c r="D8" s="8">
        <f>SUMPRODUCT((Submissions!$A$4:$A$21&lt;&gt;"")*(Submissions!$D$4:$D$21=""))</f>
        <v/>
      </c>
      <c r="E8" s="13" t="inlineStr">
        <is>
          <t>SUMPRODUCT((Submissions!$A$4:$A$21&lt;&gt;"")*(Submissions!$D$4:$D$21=""))</t>
        </is>
      </c>
    </row>
    <row r="9">
      <c r="A9" s="4" t="inlineStr">
        <is>
          <t>A6</t>
        </is>
      </c>
      <c r="B9" s="8" t="inlineStr">
        <is>
          <t>Events whose Attempts used disagrees with the rows on Submissions</t>
        </is>
      </c>
      <c r="C9" s="8" t="inlineStr">
        <is>
          <t>blocking</t>
        </is>
      </c>
      <c r="D9" s="8">
        <f>SUMPRODUCT((COUNTIF(Submissions!$B$4:$B$21,Events!$A$4:$A$7)&lt;&gt;Events!$D$4:$D$7)*1)</f>
        <v/>
      </c>
      <c r="E9" s="13" t="inlineStr">
        <is>
          <t>SUMPRODUCT((COUNTIF(Submissions!$B$4:$B$21,Events!$A$4:$A$7)&lt;&gt;Events!$D$4:$D$7)*1)</t>
        </is>
      </c>
    </row>
    <row r="10">
      <c r="A10" s="4" t="inlineStr">
        <is>
          <t>A7</t>
        </is>
      </c>
      <c r="B10" s="8" t="inlineStr">
        <is>
          <t>Duplicate submission ids</t>
        </is>
      </c>
      <c r="C10" s="8" t="inlineStr">
        <is>
          <t>blocking</t>
        </is>
      </c>
      <c r="D10" s="8">
        <f>SUMPRODUCT((Submissions!$A$4:$A$21&lt;&gt;"")*(COUNTIF(Submissions!$A$4:$A$21,Submissions!$A$4:$A$21&amp;"")&gt;1))</f>
        <v/>
      </c>
      <c r="E10" s="13" t="inlineStr">
        <is>
          <t>SUMPRODUCT((Submissions!$A$4:$A$21&lt;&gt;"")*(COUNTIF(Submissions!$A$4:$A$21,Submissions!$A$4:$A$21&amp;"")&gt;1))</t>
        </is>
      </c>
    </row>
    <row r="11">
      <c r="A11" s="4" t="inlineStr">
        <is>
          <t>A8</t>
        </is>
      </c>
      <c r="B11" s="8" t="inlineStr">
        <is>
          <t>Judged rows whose per-axis breakdown was never published</t>
        </is>
      </c>
      <c r="C11" s="8" t="inlineStr">
        <is>
          <t>advisory</t>
        </is>
      </c>
      <c r="D11" s="8">
        <f>SUMPRODUCT((Submissions!$D$4:$D$21="judged")*((Submissions!$E$4:$E$21="")+(Submissions!$F$4:$F$21="")+(Submissions!$G$4:$G$21="")&gt;0))</f>
        <v/>
      </c>
      <c r="E11" s="13" t="inlineStr">
        <is>
          <t>SUMPRODUCT((Submissions!$D$4:$D$21="judged")*((Submissions!$E$4:$E$21="")+(Submissions!$F$4:$F$21="")+(Submissions!$G$4:$G$21="")&gt;0))</t>
        </is>
      </c>
    </row>
    <row r="12">
      <c r="A12" s="4" t="inlineStr">
        <is>
          <t>A9</t>
        </is>
      </c>
      <c r="B12" s="8" t="inlineStr">
        <is>
          <t>Judged rows whose submission id was never recorded by us</t>
        </is>
      </c>
      <c r="C12" s="8" t="inlineStr">
        <is>
          <t>advisory</t>
        </is>
      </c>
      <c r="D12" s="8">
        <f>SUMPRODUCT((Submissions!$B$4:$B$21&lt;&gt;"")*(Submissions!$A$4:$A$21="")*1)</f>
        <v/>
      </c>
      <c r="E12" s="13" t="inlineStr">
        <is>
          <t>SUMPRODUCT((Submissions!$B$4:$B$21&lt;&gt;"")*(Submissions!$A$4:$A$21="")*1)</t>
        </is>
      </c>
    </row>
    <row r="13">
      <c r="A13" s="12" t="n"/>
      <c r="B13" s="4" t="inlineStr">
        <is>
          <t>TOTAL BLOCKING VIOLATIONS (advisory checks excluded)</t>
        </is>
      </c>
      <c r="C13" s="12" t="n"/>
      <c r="D13" s="14">
        <f>SUMIF(C4:C12,"blocking",D4:D12)</f>
        <v/>
      </c>
      <c r="E13" s="12" t="n"/>
    </row>
  </sheetData>
  <mergeCells count="1">
    <mergeCell ref="A1:E1"/>
  </mergeCells>
  <conditionalFormatting sqref="D4:D13">
    <cfRule type="cellIs" priority="1" operator="greaterThan" dxfId="0">
      <formula>0</formula>
    </cfRule>
    <cfRule type="cellIs" priority="2" operator="equal" dxfId="1">
      <formula>0</formula>
    </cfRule>
  </conditionalFormatting>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9"/>
  <sheetViews>
    <sheetView showGridLines="0" workbookViewId="0">
      <selection activeCell="A1" sqref="A1"/>
    </sheetView>
  </sheetViews>
  <sheetFormatPr baseColWidth="8" defaultRowHeight="15"/>
  <cols>
    <col width="30" customWidth="1" min="1" max="1"/>
    <col width="52" customWidth="1" min="2" max="2"/>
  </cols>
  <sheetData>
    <row r="1" ht="24" customHeight="1">
      <c r="A1" s="1" t="inlineStr">
        <is>
          <t>Readiness gate</t>
        </is>
      </c>
    </row>
    <row r="3">
      <c r="A3" s="2" t="inlineStr">
        <is>
          <t>Total blocking violations</t>
        </is>
      </c>
      <c r="B3" s="9">
        <f>Audit!D13</f>
        <v/>
      </c>
    </row>
    <row r="5" ht="26" customHeight="1">
      <c r="A5" s="15" t="inlineStr">
        <is>
          <t>GATE</t>
        </is>
      </c>
      <c r="B5" s="16">
        <f>IF(Audit!D13=0,"Submission Ready","NOT READY - "&amp;Audit!D13&amp;" blocking violation(s)")</f>
        <v/>
      </c>
    </row>
    <row r="7">
      <c r="A7" s="17" t="inlineStr">
        <is>
          <t>The gate is a formula over the Audit sheet, not a typed word. It can only read "Submission Ready" when every blocking check counts zero. Break any rule on Submissions or Events and this cell changes by itself.</t>
        </is>
      </c>
    </row>
    <row r="8"/>
    <row r="9"/>
  </sheetData>
  <mergeCells count="2">
    <mergeCell ref="A1:D1"/>
    <mergeCell ref="A7:D9"/>
  </mergeCells>
  <conditionalFormatting sqref="B5">
    <cfRule type="cellIs" priority="1" operator="equal" dxfId="2">
      <formula>"Submission Ready"</formula>
    </cfRule>
    <cfRule type="cellIs" priority="2" operator="notEqual" dxfId="3">
      <formula>"Submission Ready"</formula>
    </cfRule>
  </conditionalFormatting>
  <pageMargins left="0.75" right="0.75" top="1" bottom="1" header="0.5" footer="0.5"/>
</worksheet>
</file>

<file path=xl/worksheets/sheet8.xml><?xml version="1.0" encoding="utf-8"?>
<worksheet xmlns="http://schemas.openxmlformats.org/spreadsheetml/2006/main">
  <sheetPr>
    <outlinePr summaryBelow="1" summaryRight="1"/>
    <pageSetUpPr/>
  </sheetPr>
  <dimension ref="A1:F11"/>
  <sheetViews>
    <sheetView showGridLines="0" workbookViewId="0">
      <pane ySplit="3" topLeftCell="A4" activePane="bottomLeft" state="frozen"/>
      <selection pane="bottomLeft" activeCell="A1" sqref="A1"/>
    </sheetView>
  </sheetViews>
  <sheetFormatPr baseColWidth="8" defaultRowHeight="15"/>
  <cols>
    <col width="8" customWidth="1" min="1" max="1"/>
    <col width="34" customWidth="1" min="2" max="2"/>
    <col width="16" customWidth="1" min="3" max="3"/>
    <col width="46" customWidth="1" min="4" max="4"/>
    <col width="40" customWidth="1" min="5" max="5"/>
    <col width="22" customWidth="1" min="6" max="6"/>
  </cols>
  <sheetData>
    <row r="1" ht="24" customHeight="1">
      <c r="A1" s="1" t="inlineStr">
        <is>
          <t>Testing Log — the human enters the input, then records what the workbook did</t>
        </is>
      </c>
    </row>
    <row r="3">
      <c r="A3" s="7" t="inlineStr">
        <is>
          <t>Test</t>
        </is>
      </c>
      <c r="B3" s="7" t="inlineStr">
        <is>
          <t>Input to enter</t>
        </is>
      </c>
      <c r="C3" s="7" t="inlineStr">
        <is>
          <t>Cell location</t>
        </is>
      </c>
      <c r="D3" s="7" t="inlineStr">
        <is>
          <t>Expected result</t>
        </is>
      </c>
      <c r="E3" s="7" t="inlineStr">
        <is>
          <t>Observed result (human fills in)</t>
        </is>
      </c>
      <c r="F3" s="7" t="inlineStr">
        <is>
          <t>Pass / Fail (human fills in)</t>
        </is>
      </c>
    </row>
    <row r="4" ht="42" customHeight="1">
      <c r="A4" s="18" t="inlineStr">
        <is>
          <t>TC1</t>
        </is>
      </c>
      <c r="B4" s="19" t="inlineStr">
        <is>
          <t>Try to type 99</t>
        </is>
      </c>
      <c r="C4" s="20" t="inlineStr">
        <is>
          <t>Submissions!G15</t>
        </is>
      </c>
      <c r="D4" s="19" t="inlineStr">
        <is>
          <t>Excel refuses the entry and shows a validation error. The cell keeps its existing value of 5. This is the 0-10 whole-number rule on columns E to G.</t>
        </is>
      </c>
      <c r="E4" s="21" t="inlineStr">
        <is>
          <t>The 0-10 whole-number validation refused the entry.</t>
        </is>
      </c>
      <c r="F4" s="21" t="inlineStr">
        <is>
          <t>Pass</t>
        </is>
      </c>
    </row>
    <row r="5" ht="42" customHeight="1">
      <c r="A5" s="18" t="inlineStr">
        <is>
          <t>TC2</t>
        </is>
      </c>
      <c r="B5" s="19" t="inlineStr">
        <is>
          <t>Try to type approved</t>
        </is>
      </c>
      <c r="C5" s="20" t="inlineStr">
        <is>
          <t>Submissions!D15</t>
        </is>
      </c>
      <c r="D5" s="19" t="inlineStr">
        <is>
          <t>Excel refuses the entry. Column D accepts only judged, failed or draft, taken from the Lists sheet.</t>
        </is>
      </c>
      <c r="E5" s="21" t="inlineStr">
        <is>
          <t>The list validation refused it; only judged, failed or draft are accepted.</t>
        </is>
      </c>
      <c r="F5" s="21" t="inlineStr">
        <is>
          <t>Pass</t>
        </is>
      </c>
    </row>
    <row r="6" ht="42" customHeight="1">
      <c r="A6" s="18" t="inlineStr">
        <is>
          <t>TC3</t>
        </is>
      </c>
      <c r="B6" s="19" t="inlineStr">
        <is>
          <t>Type 25</t>
        </is>
      </c>
      <c r="C6" s="20" t="inlineStr">
        <is>
          <t>Submissions!H15</t>
        </is>
      </c>
      <c r="D6" s="19" t="inlineStr">
        <is>
          <t>Total no longer equals the axis sum of 3+7+5. Audit!D4 (check A1) goes 0 to 1. The blocking total at Audit!D13 goes 0 to 1. Readiness!B5 changes from Submission Ready to NOT READY - 1 blocking violation(s), and turns red.</t>
        </is>
      </c>
      <c r="E6" s="21" t="inlineStr">
        <is>
          <t>Audit A1 went 0 to 1, blocking total showed 1, and the gate read "NOT READY - 1 blocking violation(s)".</t>
        </is>
      </c>
      <c r="F6" s="21" t="inlineStr">
        <is>
          <t>Pass</t>
        </is>
      </c>
    </row>
    <row r="7" ht="42" customHeight="1">
      <c r="A7" s="18" t="inlineStr">
        <is>
          <t>TC4</t>
        </is>
      </c>
      <c r="B7" s="19" t="inlineStr">
        <is>
          <t>Type 15 (restore)</t>
        </is>
      </c>
      <c r="C7" s="20" t="inlineStr">
        <is>
          <t>Submissions!H15</t>
        </is>
      </c>
      <c r="D7" s="19" t="inlineStr">
        <is>
          <t>Audit!D4 returns to 0. Audit!D13 returns to 0. Readiness!B5 returns to Submission Ready and turns green.</t>
        </is>
      </c>
      <c r="E7" s="21" t="inlineStr">
        <is>
          <t>The checks returned to 0 and the gate returned to "Submission Ready".</t>
        </is>
      </c>
      <c r="F7" s="21" t="inlineStr">
        <is>
          <t>Pass</t>
        </is>
      </c>
    </row>
    <row r="8" ht="42" customHeight="1">
      <c r="A8" s="18" t="inlineStr">
        <is>
          <t>TC5</t>
        </is>
      </c>
      <c r="B8" s="19" t="inlineStr">
        <is>
          <t>Type 9</t>
        </is>
      </c>
      <c r="C8" s="20" t="inlineStr">
        <is>
          <t>Events!D5</t>
        </is>
      </c>
      <c r="D8" s="19" t="inlineStr">
        <is>
          <t>Attempts used now exceeds Attempts max of 8. Events!E5 shows -1. Audit!D7 (check A4) goes 0 to 1. Audit!D9 (check A6) also goes 0 to 1 because 9 no longer matches the 3 Cross Word rows on Submissions. Audit!D13 goes 0 to 2. Readiness!B5 shows NOT READY - 2 blocking violation(s).</t>
        </is>
      </c>
      <c r="E8" s="21" t="inlineStr">
        <is>
          <t>A4 and A6 both fired, blocking total showed 2, and the gate read "NOT READY - 2 blocking violation(s)".</t>
        </is>
      </c>
      <c r="F8" s="21" t="inlineStr">
        <is>
          <t>Pass</t>
        </is>
      </c>
    </row>
    <row r="9" ht="42" customHeight="1">
      <c r="A9" s="18" t="inlineStr">
        <is>
          <t>TC6</t>
        </is>
      </c>
      <c r="B9" s="19" t="inlineStr">
        <is>
          <t>Type 3 (restore)</t>
        </is>
      </c>
      <c r="C9" s="20" t="inlineStr">
        <is>
          <t>Events!D5</t>
        </is>
      </c>
      <c r="D9" s="19" t="inlineStr">
        <is>
          <t>Events!E5 returns to 5. Audit!D7 and Audit!D9 return to 0. Audit!D13 returns to 0. Readiness!B5 returns to Submission Ready.</t>
        </is>
      </c>
      <c r="E9" s="21" t="inlineStr">
        <is>
          <t>The checks returned to 0 and the gate returned to "Submission Ready".</t>
        </is>
      </c>
      <c r="F9" s="21" t="inlineStr">
        <is>
          <t>Pass</t>
        </is>
      </c>
    </row>
    <row r="11">
      <c r="A11" s="11" t="inlineStr">
        <is>
          <t>Observed and Pass/Fail were entered by the Human Steward after running each case on the live workbook.</t>
        </is>
      </c>
    </row>
  </sheetData>
  <mergeCells count="1">
    <mergeCell ref="A1:F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2026-07-23T09:45:02Z</dcterms:created>
  <dcterms:modified xsi:type="dcterms:W3CDTF">2026-07-23T09:45:02Z</dcterms:modified>
</cp:coreProperties>
</file>